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serv-alecser\DOCUMENTOS COMPARTIDOS2\DOCUMENTOS CLIENTES\COTIZACIONES\COTIZACIONES VIGILANCIA 2025\SECOP II\CANAL CAPITAL\"/>
    </mc:Choice>
  </mc:AlternateContent>
  <xr:revisionPtr revIDLastSave="0" documentId="13_ncr:1_{318A6CC5-452C-4C1A-8DBD-40F8B5658375}" xr6:coauthVersionLast="47" xr6:coauthVersionMax="47" xr10:uidLastSave="{00000000-0000-0000-0000-000000000000}"/>
  <bookViews>
    <workbookView xWindow="-120" yWindow="-120" windowWidth="29040" windowHeight="15720" xr2:uid="{00000000-000D-0000-FFFF-FFFF00000000}"/>
  </bookViews>
  <sheets>
    <sheet name=" Servicios Fijos" sheetId="1" r:id="rId1"/>
    <sheet name="Alquiler Medios Tecnologicos" sheetId="2" r:id="rId2"/>
  </sheets>
  <calcPr calcId="181029"/>
  <extLst>
    <ext uri="GoogleSheetsCustomDataVersion2">
      <go:sheetsCustomData xmlns:go="http://customooxmlschemas.google.com/" r:id="rId6" roundtripDataChecksum="6VqImK7FWbG1lFrA/trc1PJeiD/k90038yOWlQqx+wg="/>
    </ext>
  </extLst>
</workbook>
</file>

<file path=xl/calcChain.xml><?xml version="1.0" encoding="utf-8"?>
<calcChain xmlns="http://schemas.openxmlformats.org/spreadsheetml/2006/main">
  <c r="K14" i="1" l="1"/>
  <c r="D12" i="1"/>
  <c r="F5" i="1"/>
  <c r="G4" i="2" l="1"/>
  <c r="F14" i="1"/>
  <c r="G14" i="1" s="1"/>
  <c r="F13" i="1"/>
  <c r="G13" i="1" s="1"/>
  <c r="F12" i="1"/>
  <c r="G12" i="1" s="1"/>
  <c r="H12" i="1" l="1"/>
  <c r="I12" i="1" s="1"/>
  <c r="J12" i="1" s="1"/>
  <c r="K12" i="1" s="1"/>
  <c r="H13" i="1"/>
  <c r="I13" i="1" s="1"/>
  <c r="J13" i="1" s="1"/>
  <c r="K13" i="1" s="1"/>
  <c r="H14" i="1"/>
  <c r="I14" i="1" s="1"/>
  <c r="J14" i="1" s="1"/>
  <c r="G20" i="2"/>
  <c r="F20" i="2"/>
  <c r="F6" i="1"/>
  <c r="G6" i="1" s="1"/>
  <c r="G5" i="1"/>
  <c r="H5" i="1" s="1"/>
  <c r="I5" i="1" s="1"/>
  <c r="F4" i="1"/>
  <c r="G4" i="1" s="1"/>
  <c r="J15" i="1" l="1"/>
  <c r="K15" i="1"/>
  <c r="J5" i="1"/>
  <c r="K5" i="1" s="1"/>
  <c r="H4" i="1"/>
  <c r="I4" i="1" s="1"/>
  <c r="J4" i="1" s="1"/>
  <c r="K4" i="1" s="1"/>
  <c r="K7" i="1" s="1"/>
  <c r="H6" i="1"/>
  <c r="I6" i="1" s="1"/>
  <c r="J6" i="1" s="1"/>
  <c r="K6" i="1" s="1"/>
  <c r="J7" i="1" l="1"/>
</calcChain>
</file>

<file path=xl/sharedStrings.xml><?xml version="1.0" encoding="utf-8"?>
<sst xmlns="http://schemas.openxmlformats.org/spreadsheetml/2006/main" count="67" uniqueCount="51">
  <si>
    <t xml:space="preserve">DESCRIPCION DEL SERVICIOS </t>
  </si>
  <si>
    <t xml:space="preserve">CANTIDAD </t>
  </si>
  <si>
    <t>VALOR UNITARIO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</si>
  <si>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</si>
  <si>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</si>
  <si>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</si>
  <si>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</si>
  <si>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</si>
  <si>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</si>
  <si>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</si>
  <si>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</si>
  <si>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</si>
  <si>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</si>
  <si>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</si>
  <si>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VALOR TOTAL POR 5 MESES</t>
  </si>
  <si>
    <t xml:space="preserve">ALQUILER DE LOS MEDIOS TECNOLÓGICOS </t>
  </si>
  <si>
    <t>DESCRIPCIÓN</t>
  </si>
  <si>
    <t xml:space="preserve">ESPECIFICACIONES TÉCNICAS </t>
  </si>
  <si>
    <t>VALOR ALQUILER MENSUAL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</si>
  <si>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</si>
  <si>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</si>
  <si>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</si>
  <si>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</si>
  <si>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</si>
  <si>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</si>
  <si>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</si>
  <si>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</si>
  <si>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pantalla tipo LED, wideScreen</t>
  </si>
  <si>
    <t>Cámara infrarroja tipo mini domo para interiores.</t>
  </si>
  <si>
    <t>Mini domo color 1/3”, día/noche, Resolución FULL HD 2560 x 1140, lente de vari focal de 2.8 milímetros, 0.0 lux en oscuridad, mínimo 35 leds (Ubicadas en la sede principal)</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</si>
  <si>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</si>
  <si>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</si>
  <si>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</si>
  <si>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</si>
  <si>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Tarjetas de acceso</t>
  </si>
  <si>
    <t>Biométricos</t>
  </si>
  <si>
    <t xml:space="preserve">TOTAL ALQUILER DE MEDIOS TECNOLÓGICOS INCLUIDO IVA </t>
  </si>
  <si>
    <t xml:space="preserve">Observaciones </t>
  </si>
  <si>
    <t>SERVICIOS FIJOS DE VIGILANCIA DE ABRIL A JULIO DEL 2025</t>
  </si>
  <si>
    <t>SERVICIOS FIJOS DE VIGILANCIA DE AGOSTO HASTA DICIEMBRE DEL 2025 SEGÚN DECRETO 1561 DE 2022</t>
  </si>
  <si>
    <t>VALOR ALQUILER POR 30 MESES CON IVA INCLUIDO</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</si>
  <si>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</si>
  <si>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</si>
  <si>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Biométrico con acceso dactilar, lector de QR o carnet digital y con interruptor de Sensor para Salida.</t>
  </si>
  <si>
    <t>ÍTEM</t>
  </si>
  <si>
    <t>Cámara infrarroja tipo bala antivandálica y mini domo.</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</si>
  <si>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</si>
  <si>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Biométricos con acceso dactilar para el control de entrada y salida de funcionarios de planta de la entidad.</t>
  </si>
  <si>
    <t>Biométrico con acceso dactilar y lector de QR o carnet digital (Entradas Principales en ambas sedes)</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</si>
  <si>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</si>
  <si>
    <t>Tarjetas de proximidad para acceso en los torniquetes del primer piso de la sede principal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</si>
</sst>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quot;$&quot;\ * #,##0_-;\-&quot;$&quot;\ * #,##0_-;_-&quot;$&quot;\ * &quot;-&quot;??_-;_-@"/>
    <numFmt numFmtId="166" formatCode="_-&quot;$&quot;\ * #,##0_-;\-&quot;$&quot;\ * #,##0_-;_-&quot;$&quot;\ * &quot;-&quot;_-;_-@"/>
    <numFmt numFmtId="167" formatCode="[$$-240A]\ #,##0"/>
  </numFmts>
  <fonts count="14" x14ac:knownFonts="1">
    <font>
      <sz val="11"/>
      <color theme="1"/>
      <name val="Calibri"/>
      <scheme val="minor"/>
    </font>
    <font>
      <sz val="11"/>
      <color theme="1"/>
      <name val="Calibri"/>
      <family val="2"/>
    </font>
    <font>
      <b/>
      <sz val="12"/>
      <color theme="1"/>
      <name val="Calibri"/>
      <family val="2"/>
    </font>
    <font>
      <sz val="11"/>
      <name val="Calibri"/>
      <family val="2"/>
    </font>
    <font>
      <b/>
      <sz val="10"/>
      <color theme="1"/>
      <name val="Calibri"/>
      <family val="2"/>
    </font>
    <font>
      <sz val="10"/>
      <color theme="1"/>
      <name val="Calibri"/>
      <family val="2"/>
    </font>
    <font>
      <b/>
      <sz val="8"/>
      <color rgb="FF222222"/>
      <name val="Tahoma"/>
      <family val="2"/>
    </font>
    <font>
      <sz val="9"/>
      <color rgb="FF222222"/>
      <name val="Tahoma"/>
      <family val="2"/>
    </font>
    <font>
      <b/>
      <sz val="11"/>
      <color theme="1"/>
      <name val="Calibri"/>
      <family val="2"/>
    </font>
    <font>
      <b/>
      <sz val="9"/>
      <color theme="1"/>
      <name val="Tahoma"/>
      <family val="2"/>
    </font>
    <font>
      <sz val="9"/>
      <color rgb="FF222222"/>
      <name val="Tahoma"/>
      <family val="2"/>
    </font>
    <font>
      <b/>
      <sz val="8"/>
      <color rgb="FF222222"/>
      <name val="Tahoma"/>
      <family val="2"/>
    </font>
    <font>
      <sz val="9"/>
      <name val="Tahoma"/>
      <family val="2"/>
    </font>
    <font>
      <sz val="10"/>
      <color theme="1"/>
      <name val="Tahoma"/>
      <family val="2"/>
    </font>
  </fonts>
  <fills count="5">
    <fill>
      <patternFill patternType="none"/>
    </fill>
    <fill>
      <patternFill patternType="gray125"/>
    </fill>
    <fill>
      <patternFill patternType="solid">
        <fgColor rgb="FFFDE9D9"/>
        <bgColor rgb="FFFDE9D9"/>
      </patternFill>
    </fill>
    <fill>
      <patternFill patternType="solid">
        <fgColor rgb="FFEAF1DD"/>
        <bgColor rgb="FFEAF1DD"/>
      </patternFill>
    </fill>
    <fill>
      <patternFill patternType="solid">
        <fgColor rgb="FFFFFFFF"/>
        <bgColor rgb="FFFFFFFF"/>
      </patternFill>
    </fill>
  </fills>
  <borders count="28">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1">
    <xf numFmtId="0" fontId="0" fillId="0" borderId="0" xfId="0"/>
    <xf numFmtId="0" fontId="1" fillId="0" borderId="0" xfId="0" applyFont="1"/>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64"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5" fontId="5" fillId="3" borderId="5"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5" fontId="2" fillId="0" borderId="10" xfId="0" applyNumberFormat="1" applyFont="1" applyBorder="1" applyAlignment="1">
      <alignment vertical="center"/>
    </xf>
    <xf numFmtId="165" fontId="2" fillId="0" borderId="11" xfId="0" applyNumberFormat="1" applyFont="1" applyBorder="1" applyAlignment="1">
      <alignment vertical="center"/>
    </xf>
    <xf numFmtId="0" fontId="8" fillId="0" borderId="0" xfId="0" applyFont="1" applyAlignment="1">
      <alignment horizontal="center"/>
    </xf>
    <xf numFmtId="166" fontId="1" fillId="0" borderId="0" xfId="0" applyNumberFormat="1" applyFont="1"/>
    <xf numFmtId="0" fontId="2" fillId="0" borderId="0" xfId="0" applyFont="1" applyAlignment="1">
      <alignment horizontal="center" vertical="center" wrapText="1"/>
    </xf>
    <xf numFmtId="0" fontId="3" fillId="0" borderId="0" xfId="0" applyFont="1"/>
    <xf numFmtId="165" fontId="2" fillId="0" borderId="0" xfId="0" applyNumberFormat="1" applyFont="1" applyAlignment="1">
      <alignment vertical="center"/>
    </xf>
    <xf numFmtId="165" fontId="1" fillId="2" borderId="12" xfId="0" applyNumberFormat="1" applyFont="1" applyFill="1" applyBorder="1" applyAlignment="1">
      <alignment vertical="center"/>
    </xf>
    <xf numFmtId="165" fontId="1" fillId="2" borderId="19" xfId="0" applyNumberFormat="1" applyFont="1" applyFill="1" applyBorder="1" applyAlignment="1">
      <alignment vertical="center"/>
    </xf>
    <xf numFmtId="0" fontId="6" fillId="2" borderId="16"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6" xfId="0" applyFont="1" applyFill="1" applyBorder="1" applyAlignment="1">
      <alignment horizontal="left" vertical="center" wrapText="1"/>
    </xf>
    <xf numFmtId="0" fontId="7" fillId="4" borderId="16" xfId="0" applyFont="1" applyFill="1" applyBorder="1" applyAlignment="1">
      <alignment vertical="center" wrapText="1"/>
    </xf>
    <xf numFmtId="0" fontId="7" fillId="0" borderId="16" xfId="0" applyFont="1" applyBorder="1" applyAlignment="1">
      <alignment horizontal="center" vertical="center" wrapText="1"/>
    </xf>
    <xf numFmtId="0" fontId="7" fillId="0" borderId="16" xfId="0" applyFont="1" applyBorder="1" applyAlignment="1">
      <alignment horizontal="left" vertical="center" wrapText="1"/>
    </xf>
    <xf numFmtId="0" fontId="10" fillId="4" borderId="16"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0" borderId="23" xfId="0" applyFont="1" applyBorder="1" applyAlignment="1">
      <alignment horizontal="center" vertical="center" wrapText="1"/>
    </xf>
    <xf numFmtId="0" fontId="7" fillId="4" borderId="25"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6" xfId="0" applyFont="1" applyFill="1" applyBorder="1" applyAlignment="1">
      <alignment horizontal="left" vertical="center" wrapText="1"/>
    </xf>
    <xf numFmtId="0" fontId="10" fillId="0" borderId="16" xfId="0" applyFont="1" applyBorder="1" applyAlignment="1">
      <alignment horizontal="left" vertical="center" wrapText="1"/>
    </xf>
    <xf numFmtId="0" fontId="10" fillId="4" borderId="26" xfId="0" applyFont="1" applyFill="1" applyBorder="1" applyAlignment="1">
      <alignment horizontal="left" vertical="center" wrapText="1"/>
    </xf>
    <xf numFmtId="0" fontId="12" fillId="0" borderId="2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167" fontId="1" fillId="0" borderId="0" xfId="0" applyNumberFormat="1" applyFont="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2"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3" fillId="0" borderId="21" xfId="0" applyFont="1" applyBorder="1"/>
    <xf numFmtId="0" fontId="3" fillId="0" borderId="22" xfId="0" applyFont="1" applyBorder="1"/>
    <xf numFmtId="0" fontId="7" fillId="4" borderId="23" xfId="0" applyFont="1" applyFill="1" applyBorder="1" applyAlignment="1">
      <alignment horizontal="center" vertical="center" wrapText="1"/>
    </xf>
    <xf numFmtId="0" fontId="3" fillId="0" borderId="23" xfId="0" applyFont="1" applyBorder="1"/>
    <xf numFmtId="0" fontId="7" fillId="4" borderId="16" xfId="0" applyFont="1" applyFill="1" applyBorder="1" applyAlignment="1">
      <alignment horizontal="center" vertical="center" wrapText="1"/>
    </xf>
    <xf numFmtId="0" fontId="3" fillId="0" borderId="16" xfId="0" applyFont="1" applyBorder="1"/>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3" fillId="0" borderId="18" xfId="0" applyFont="1" applyBorder="1"/>
    <xf numFmtId="0" fontId="3" fillId="0" borderId="15" xfId="0" applyFont="1" applyBorder="1"/>
    <xf numFmtId="0" fontId="13" fillId="0" borderId="13" xfId="0" applyFont="1" applyBorder="1" applyAlignment="1">
      <alignment horizontal="left" vertical="center" wrapText="1"/>
    </xf>
    <xf numFmtId="0" fontId="3" fillId="0" borderId="14" xfId="0" applyFont="1" applyBorder="1"/>
    <xf numFmtId="165" fontId="7" fillId="3" borderId="16" xfId="0" applyNumberFormat="1" applyFont="1" applyFill="1" applyBorder="1" applyAlignment="1">
      <alignment horizontal="center" vertical="center" wrapText="1"/>
    </xf>
    <xf numFmtId="0" fontId="3" fillId="0" borderId="26" xfId="0" applyFont="1" applyBorder="1"/>
    <xf numFmtId="165" fontId="7" fillId="4" borderId="24" xfId="0" applyNumberFormat="1" applyFont="1" applyFill="1" applyBorder="1" applyAlignment="1">
      <alignment horizontal="center" vertical="center" wrapText="1"/>
    </xf>
    <xf numFmtId="0" fontId="3" fillId="0" borderId="24" xfId="0" applyFont="1" applyBorder="1"/>
    <xf numFmtId="0" fontId="3" fillId="0" borderId="27" xfId="0" applyFont="1" applyBorder="1"/>
    <xf numFmtId="0" fontId="9" fillId="2" borderId="7" xfId="0" applyFont="1" applyFill="1" applyBorder="1" applyAlignment="1">
      <alignment horizontal="center" vertical="center" wrapText="1"/>
    </xf>
    <xf numFmtId="0" fontId="9" fillId="2" borderId="9" xfId="0" applyFont="1" applyFill="1" applyBorder="1" applyAlignment="1">
      <alignment horizontal="center" vertical="center" wrapText="1"/>
    </xf>
    <xf numFmtId="165"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95250</xdr:colOff>
      <xdr:row>1</xdr:row>
      <xdr:rowOff>9525</xdr:rowOff>
    </xdr:from>
    <xdr:ext cx="752475" cy="600075"/>
    <xdr:pic>
      <xdr:nvPicPr>
        <xdr:cNvPr id="2" name="image2.png" descr="Descripción: C:\Users\john.garcia\Desktop\LOGO CAPITAL LETRA NEGRA.png">
          <a:extLst>
            <a:ext uri="{FF2B5EF4-FFF2-40B4-BE49-F238E27FC236}">
              <a16:creationId xmlns:a16="http://schemas.microsoft.com/office/drawing/2014/main" id="{00000000-0008-0000-0000-000002000000}"/>
            </a:ext>
          </a:extLst>
        </xdr:cNvPr>
        <xdr:cNvPicPr preferRelativeResize="0"/>
      </xdr:nvPicPr>
      <xdr:blipFill rotWithShape="1">
        <a:blip xmlns:r="http://schemas.openxmlformats.org/officeDocument/2006/relationships" r:embed="rId1" cstate="print"/>
        <a:srcRect r="21782"/>
        <a:stretch/>
      </xdr:blipFill>
      <xdr:spPr>
        <a:xfrm>
          <a:off x="438150" y="200025"/>
          <a:ext cx="752475" cy="600075"/>
        </a:xfrm>
        <a:prstGeom prst="rect">
          <a:avLst/>
        </a:prstGeom>
        <a:noFill/>
      </xdr:spPr>
    </xdr:pic>
    <xdr:clientData fLocksWithSheet="0"/>
  </xdr:oneCellAnchor>
  <xdr:oneCellAnchor>
    <xdr:from>
      <xdr:col>10</xdr:col>
      <xdr:colOff>209549</xdr:colOff>
      <xdr:row>9</xdr:row>
      <xdr:rowOff>28575</xdr:rowOff>
    </xdr:from>
    <xdr:ext cx="885825" cy="800100"/>
    <xdr:pic>
      <xdr:nvPicPr>
        <xdr:cNvPr id="5" name="image1.png" descr="C:\Users\john.garcia\Desktop\2020-01-08.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xfrm>
          <a:off x="9429749" y="3743325"/>
          <a:ext cx="885825" cy="800100"/>
        </a:xfrm>
        <a:prstGeom prst="rect">
          <a:avLst/>
        </a:prstGeom>
        <a:noFill/>
      </xdr:spPr>
    </xdr:pic>
    <xdr:clientData fLocksWithSheet="0"/>
  </xdr:oneCellAnchor>
  <xdr:oneCellAnchor>
    <xdr:from>
      <xdr:col>1</xdr:col>
      <xdr:colOff>57150</xdr:colOff>
      <xdr:row>9</xdr:row>
      <xdr:rowOff>28575</xdr:rowOff>
    </xdr:from>
    <xdr:ext cx="752475" cy="600075"/>
    <xdr:pic>
      <xdr:nvPicPr>
        <xdr:cNvPr id="6" name="image2.png" descr="Descripción: C:\Users\john.garcia\Desktop\LOGO CAPITAL LETRA NEGRA.png">
          <a:extLst>
            <a:ext uri="{FF2B5EF4-FFF2-40B4-BE49-F238E27FC236}">
              <a16:creationId xmlns:a16="http://schemas.microsoft.com/office/drawing/2014/main" id="{00000000-0008-0000-0000-000006000000}"/>
            </a:ext>
          </a:extLst>
        </xdr:cNvPr>
        <xdr:cNvPicPr preferRelativeResize="0"/>
      </xdr:nvPicPr>
      <xdr:blipFill rotWithShape="1">
        <a:blip xmlns:r="http://schemas.openxmlformats.org/officeDocument/2006/relationships" r:embed="rId1" cstate="print"/>
        <a:srcRect r="21782"/>
        <a:stretch/>
      </xdr:blipFill>
      <xdr:spPr>
        <a:xfrm>
          <a:off x="400050" y="3743325"/>
          <a:ext cx="752475" cy="600075"/>
        </a:xfrm>
        <a:prstGeom prst="rect">
          <a:avLst/>
        </a:prstGeom>
        <a:noFill/>
      </xdr:spPr>
    </xdr:pic>
    <xdr:clientData fLocksWithSheet="0"/>
  </xdr:oneCellAnchor>
  <xdr:oneCellAnchor>
    <xdr:from>
      <xdr:col>10</xdr:col>
      <xdr:colOff>200025</xdr:colOff>
      <xdr:row>1</xdr:row>
      <xdr:rowOff>0</xdr:rowOff>
    </xdr:from>
    <xdr:ext cx="885825" cy="800100"/>
    <xdr:pic>
      <xdr:nvPicPr>
        <xdr:cNvPr id="7" name="image1.png" descr="C:\Users\john.garcia\Desktop\2020-01-08.pn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2" cstate="print"/>
        <a:stretch>
          <a:fillRect/>
        </a:stretch>
      </xdr:blipFill>
      <xdr:spPr>
        <a:xfrm>
          <a:off x="9420225" y="190500"/>
          <a:ext cx="885825" cy="8001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190501</xdr:colOff>
      <xdr:row>1</xdr:row>
      <xdr:rowOff>38100</xdr:rowOff>
    </xdr:from>
    <xdr:ext cx="762000" cy="638175"/>
    <xdr:pic>
      <xdr:nvPicPr>
        <xdr:cNvPr id="2" name="image2.png" descr="Descripción: C:\Users\john.garcia\Desktop\LOGO CAPITAL LETRA NEGRA.png">
          <a:extLst>
            <a:ext uri="{FF2B5EF4-FFF2-40B4-BE49-F238E27FC236}">
              <a16:creationId xmlns:a16="http://schemas.microsoft.com/office/drawing/2014/main" id="{00000000-0008-0000-0100-000002000000}"/>
            </a:ext>
          </a:extLst>
        </xdr:cNvPr>
        <xdr:cNvPicPr preferRelativeResize="0"/>
      </xdr:nvPicPr>
      <xdr:blipFill rotWithShape="1">
        <a:blip xmlns:r="http://schemas.openxmlformats.org/officeDocument/2006/relationships" r:embed="rId1" cstate="print"/>
        <a:srcRect t="-6349" r="20792"/>
        <a:stretch/>
      </xdr:blipFill>
      <xdr:spPr>
        <a:xfrm>
          <a:off x="952501" y="228600"/>
          <a:ext cx="762000" cy="638175"/>
        </a:xfrm>
        <a:prstGeom prst="rect">
          <a:avLst/>
        </a:prstGeom>
        <a:noFill/>
      </xdr:spPr>
    </xdr:pic>
    <xdr:clientData fLocksWithSheet="0"/>
  </xdr:oneCellAnchor>
  <xdr:oneCellAnchor>
    <xdr:from>
      <xdr:col>6</xdr:col>
      <xdr:colOff>95250</xdr:colOff>
      <xdr:row>1</xdr:row>
      <xdr:rowOff>114300</xdr:rowOff>
    </xdr:from>
    <xdr:ext cx="885825" cy="723900"/>
    <xdr:pic>
      <xdr:nvPicPr>
        <xdr:cNvPr id="3" name="image1.png" descr="C:\Users\john.garcia\Desktop\2020-01-08.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7"/>
  <sheetViews>
    <sheetView tabSelected="1" zoomScaleNormal="100" workbookViewId="0">
      <selection activeCell="K17" sqref="K17"/>
    </sheetView>
  </sheetViews>
  <sheetFormatPr baseColWidth="10" defaultColWidth="14.42578125" defaultRowHeight="15" customHeight="1" x14ac:dyDescent="0.25"/>
  <cols>
    <col min="1" max="1" width="5.140625" customWidth="1"/>
    <col min="2" max="2" width="32.85546875" customWidth="1"/>
    <col min="3" max="3" width="9.42578125" customWidth="1"/>
    <col min="4" max="4" width="19.28515625" customWidth="1"/>
    <col min="5" max="5" width="6.42578125" customWidth="1"/>
    <col min="6" max="6" width="12.140625" customWidth="1"/>
    <col min="7" max="7" width="13.5703125" customWidth="1"/>
    <col min="8" max="9" width="12.140625" customWidth="1"/>
    <col min="10" max="10" width="15.140625" customWidth="1"/>
    <col min="11" max="11" width="17.140625" customWidth="1"/>
    <col min="12" max="26" width="10.710937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ht="49.5" customHeight="1" x14ac:dyDescent="0.25">
      <c r="A2" s="1"/>
      <c r="B2" s="41" t="s">
        <v>38</v>
      </c>
      <c r="C2" s="42"/>
      <c r="D2" s="42"/>
      <c r="E2" s="42"/>
      <c r="F2" s="42"/>
      <c r="G2" s="42"/>
      <c r="H2" s="42"/>
      <c r="I2" s="42"/>
      <c r="J2" s="42"/>
      <c r="K2" s="43"/>
      <c r="L2" s="1"/>
      <c r="M2" s="1"/>
      <c r="N2" s="1"/>
      <c r="O2" s="1"/>
      <c r="P2" s="1"/>
      <c r="Q2" s="1"/>
      <c r="R2" s="1"/>
      <c r="S2" s="1"/>
      <c r="T2" s="1"/>
      <c r="U2" s="1"/>
      <c r="V2" s="1"/>
      <c r="W2" s="1"/>
      <c r="X2" s="1"/>
      <c r="Y2" s="1"/>
      <c r="Z2" s="1"/>
    </row>
    <row r="3" spans="1:26" ht="44.25" customHeight="1" x14ac:dyDescent="0.25">
      <c r="A3" s="1"/>
      <c r="B3" s="2" t="s">
        <v>0</v>
      </c>
      <c r="C3" s="3" t="s">
        <v>1</v>
      </c>
      <c r="D3" s="4" t="s">
        <v>2</v>
      </c>
      <c r="E3" s="3" t="s">
        <v>3</v>
      </c>
      <c r="F3" s="3" t="s">
        <v>4</v>
      </c>
      <c r="G3" s="3" t="s">
        <v>5</v>
      </c>
      <c r="H3" s="4" t="s">
        <v>6</v>
      </c>
      <c r="I3" s="3" t="s">
        <v>7</v>
      </c>
      <c r="J3" s="3" t="s">
        <v>8</v>
      </c>
      <c r="K3" s="5" t="s">
        <v>9</v>
      </c>
      <c r="L3" s="1"/>
      <c r="M3" s="1"/>
      <c r="N3" s="1"/>
      <c r="O3" s="1"/>
      <c r="P3" s="1"/>
      <c r="Q3" s="1"/>
      <c r="R3" s="1"/>
      <c r="S3" s="1"/>
      <c r="T3" s="1"/>
      <c r="U3" s="1"/>
      <c r="V3" s="1"/>
      <c r="W3" s="1"/>
      <c r="X3" s="1"/>
      <c r="Y3" s="1"/>
      <c r="Z3" s="1"/>
    </row>
    <row r="4" spans="1:26" ht="38.25" x14ac:dyDescent="0.25">
      <c r="A4" s="1"/>
      <c r="B4" s="6" t="s">
        <v>10</v>
      </c>
      <c r="C4" s="7">
        <v>2</v>
      </c>
      <c r="D4" s="8">
        <v>7769743</v>
      </c>
      <c r="E4" s="9">
        <v>0.1</v>
      </c>
      <c r="F4" s="10">
        <f t="shared" ref="F4:F6" si="0">+D4*E4</f>
        <v>776974.3</v>
      </c>
      <c r="G4" s="10">
        <f t="shared" ref="G4:G6" si="1">+D4+F4</f>
        <v>8546717.3000000007</v>
      </c>
      <c r="H4" s="10">
        <f t="shared" ref="H4:H6" si="2">+G4*10%</f>
        <v>854671.7300000001</v>
      </c>
      <c r="I4" s="10">
        <f t="shared" ref="I4:I6" si="3">+H4*19%</f>
        <v>162387.62870000003</v>
      </c>
      <c r="J4" s="10">
        <f t="shared" ref="J4:J6" si="4">+G4+I4</f>
        <v>8709104.9287</v>
      </c>
      <c r="K4" s="11">
        <f>+J4*3</f>
        <v>26127314.7861</v>
      </c>
      <c r="L4" s="1"/>
      <c r="M4" s="1"/>
      <c r="N4" s="1"/>
      <c r="O4" s="1"/>
      <c r="P4" s="1"/>
      <c r="Q4" s="1"/>
      <c r="R4" s="1"/>
      <c r="S4" s="1"/>
      <c r="T4" s="1"/>
      <c r="U4" s="1"/>
      <c r="V4" s="1"/>
      <c r="W4" s="1"/>
      <c r="X4" s="1"/>
      <c r="Y4" s="1"/>
      <c r="Z4" s="1"/>
    </row>
    <row r="5" spans="1:26" ht="25.5" x14ac:dyDescent="0.25">
      <c r="A5" s="1"/>
      <c r="B5" s="6" t="s">
        <v>11</v>
      </c>
      <c r="C5" s="7">
        <v>2</v>
      </c>
      <c r="D5" s="8">
        <v>26028450</v>
      </c>
      <c r="E5" s="9">
        <v>0.1</v>
      </c>
      <c r="F5" s="10">
        <f>+D5*E5</f>
        <v>2602845</v>
      </c>
      <c r="G5" s="10">
        <f t="shared" si="1"/>
        <v>28631295</v>
      </c>
      <c r="H5" s="10">
        <f>+G5*10%</f>
        <v>2863129.5</v>
      </c>
      <c r="I5" s="10">
        <f>+H5*19%</f>
        <v>543994.60499999998</v>
      </c>
      <c r="J5" s="10">
        <f t="shared" si="4"/>
        <v>29175289.605</v>
      </c>
      <c r="K5" s="11">
        <f>+J5*3</f>
        <v>87525868.814999998</v>
      </c>
      <c r="L5" s="1"/>
      <c r="M5" s="1"/>
      <c r="N5" s="1"/>
      <c r="O5" s="1"/>
      <c r="P5" s="1"/>
      <c r="Q5" s="1"/>
      <c r="R5" s="1"/>
      <c r="S5" s="1"/>
      <c r="T5" s="1"/>
      <c r="U5" s="1"/>
      <c r="V5" s="1"/>
      <c r="W5" s="1"/>
      <c r="X5" s="1"/>
      <c r="Y5" s="1"/>
      <c r="Z5" s="1"/>
    </row>
    <row r="6" spans="1:26" ht="25.5" x14ac:dyDescent="0.25">
      <c r="A6" s="1"/>
      <c r="B6" s="6" t="s">
        <v>12</v>
      </c>
      <c r="C6" s="7">
        <v>1</v>
      </c>
      <c r="D6" s="8">
        <v>13014225</v>
      </c>
      <c r="E6" s="9">
        <v>0.1</v>
      </c>
      <c r="F6" s="10">
        <f t="shared" si="0"/>
        <v>1301422.5</v>
      </c>
      <c r="G6" s="10">
        <f t="shared" si="1"/>
        <v>14315647.5</v>
      </c>
      <c r="H6" s="10">
        <f t="shared" si="2"/>
        <v>1431564.75</v>
      </c>
      <c r="I6" s="10">
        <f t="shared" si="3"/>
        <v>271997.30249999999</v>
      </c>
      <c r="J6" s="10">
        <f t="shared" si="4"/>
        <v>14587644.8025</v>
      </c>
      <c r="K6" s="11">
        <f>+J6*3</f>
        <v>43762934.407499999</v>
      </c>
      <c r="L6" s="1"/>
      <c r="M6" s="1"/>
      <c r="N6" s="1"/>
      <c r="O6" s="1"/>
      <c r="P6" s="1"/>
      <c r="Q6" s="1"/>
      <c r="R6" s="1"/>
      <c r="S6" s="1"/>
      <c r="T6" s="1"/>
      <c r="U6" s="1"/>
      <c r="V6" s="1"/>
      <c r="W6" s="1"/>
      <c r="X6" s="1"/>
      <c r="Y6" s="1"/>
      <c r="Z6" s="1"/>
    </row>
    <row r="7" spans="1:26" ht="21.75" customHeight="1" x14ac:dyDescent="0.25">
      <c r="A7" s="1"/>
      <c r="B7" s="44" t="s">
        <v>13</v>
      </c>
      <c r="C7" s="45"/>
      <c r="D7" s="45"/>
      <c r="E7" s="45"/>
      <c r="F7" s="45"/>
      <c r="G7" s="45"/>
      <c r="H7" s="45"/>
      <c r="I7" s="46"/>
      <c r="J7" s="12">
        <f>SUM(J4:J6)</f>
        <v>52472039.336200006</v>
      </c>
      <c r="K7" s="13">
        <f>SUM(K4:K6)</f>
        <v>157416118.0086</v>
      </c>
      <c r="L7" s="1"/>
      <c r="M7" s="1"/>
      <c r="N7" s="1"/>
      <c r="O7" s="1"/>
      <c r="P7" s="1"/>
      <c r="Q7" s="1"/>
      <c r="R7" s="1"/>
      <c r="S7" s="1"/>
      <c r="T7" s="1"/>
      <c r="U7" s="1"/>
      <c r="V7" s="1"/>
      <c r="W7" s="1"/>
      <c r="X7" s="1"/>
      <c r="Y7" s="1"/>
      <c r="Z7" s="1"/>
    </row>
    <row r="8" spans="1:26" ht="15.75" x14ac:dyDescent="0.25">
      <c r="A8" s="1"/>
      <c r="B8" s="16"/>
      <c r="C8" s="17"/>
      <c r="D8" s="17"/>
      <c r="E8" s="17"/>
      <c r="F8" s="17"/>
      <c r="G8" s="17"/>
      <c r="H8" s="17"/>
      <c r="I8" s="17"/>
      <c r="J8" s="18"/>
      <c r="K8" s="18"/>
      <c r="L8" s="1"/>
      <c r="M8" s="1"/>
      <c r="N8" s="1"/>
      <c r="O8" s="1"/>
      <c r="P8" s="1"/>
      <c r="Q8" s="1"/>
      <c r="R8" s="1"/>
      <c r="S8" s="1"/>
      <c r="T8" s="1"/>
      <c r="U8" s="1"/>
      <c r="V8" s="1"/>
      <c r="W8" s="1"/>
      <c r="X8" s="1"/>
      <c r="Y8" s="1"/>
      <c r="Z8" s="1"/>
    </row>
    <row r="9" spans="1:26" ht="15.75" thickBot="1" x14ac:dyDescent="0.3">
      <c r="A9" s="1"/>
      <c r="B9" s="1"/>
      <c r="C9" s="1"/>
      <c r="D9" s="1"/>
      <c r="E9" s="1"/>
      <c r="F9" s="1"/>
      <c r="G9" s="1"/>
      <c r="H9" s="1"/>
      <c r="I9" s="1"/>
      <c r="J9" s="1"/>
      <c r="K9" s="1"/>
      <c r="L9" s="1"/>
      <c r="M9" s="1"/>
      <c r="N9" s="1"/>
      <c r="O9" s="1"/>
      <c r="P9" s="1"/>
      <c r="Q9" s="1"/>
      <c r="R9" s="1"/>
      <c r="S9" s="1"/>
      <c r="T9" s="1"/>
      <c r="U9" s="1"/>
      <c r="V9" s="1"/>
      <c r="W9" s="1"/>
      <c r="X9" s="1"/>
      <c r="Y9" s="1"/>
      <c r="Z9" s="1"/>
    </row>
    <row r="10" spans="1:26" ht="49.5" customHeight="1" x14ac:dyDescent="0.25">
      <c r="A10" s="1"/>
      <c r="B10" s="41" t="s">
        <v>39</v>
      </c>
      <c r="C10" s="47"/>
      <c r="D10" s="47"/>
      <c r="E10" s="47"/>
      <c r="F10" s="47"/>
      <c r="G10" s="47"/>
      <c r="H10" s="47"/>
      <c r="I10" s="47"/>
      <c r="J10" s="47"/>
      <c r="K10" s="48"/>
      <c r="L10" s="1"/>
      <c r="M10" s="1"/>
      <c r="N10" s="1"/>
      <c r="O10" s="1"/>
      <c r="P10" s="1"/>
      <c r="Q10" s="1"/>
      <c r="R10" s="1"/>
      <c r="S10" s="1"/>
      <c r="T10" s="1"/>
      <c r="U10" s="1"/>
      <c r="V10" s="1"/>
      <c r="W10" s="1"/>
      <c r="X10" s="1"/>
      <c r="Y10" s="1"/>
      <c r="Z10" s="1"/>
    </row>
    <row r="11" spans="1:26" ht="41.25" customHeight="1" x14ac:dyDescent="0.25">
      <c r="A11" s="1"/>
      <c r="B11" s="2" t="s">
        <v>0</v>
      </c>
      <c r="C11" s="3" t="s">
        <v>1</v>
      </c>
      <c r="D11" s="4" t="s">
        <v>2</v>
      </c>
      <c r="E11" s="3" t="s">
        <v>3</v>
      </c>
      <c r="F11" s="3" t="s">
        <v>4</v>
      </c>
      <c r="G11" s="3" t="s">
        <v>5</v>
      </c>
      <c r="H11" s="4" t="s">
        <v>6</v>
      </c>
      <c r="I11" s="3" t="s">
        <v>7</v>
      </c>
      <c r="J11" s="3" t="s">
        <v>8</v>
      </c>
      <c r="K11" s="5" t="s">
        <v>14</v>
      </c>
      <c r="L11" s="1"/>
      <c r="M11" s="1"/>
      <c r="N11" s="1"/>
      <c r="O11" s="1"/>
      <c r="P11" s="1"/>
      <c r="Q11" s="1"/>
      <c r="R11" s="1"/>
      <c r="S11" s="1"/>
      <c r="T11" s="1"/>
      <c r="U11" s="1"/>
      <c r="V11" s="1"/>
      <c r="W11" s="1"/>
      <c r="X11" s="1"/>
      <c r="Y11" s="1"/>
      <c r="Z11" s="1"/>
    </row>
    <row r="12" spans="1:26" ht="38.25" x14ac:dyDescent="0.25">
      <c r="A12" s="1"/>
      <c r="B12" s="6" t="s">
        <v>10</v>
      </c>
      <c r="C12" s="7">
        <v>2</v>
      </c>
      <c r="D12" s="8">
        <f>3948611*2</f>
        <v>7897222</v>
      </c>
      <c r="E12" s="9">
        <v>0.1</v>
      </c>
      <c r="F12" s="10">
        <f t="shared" ref="F12:F14" si="5">+D12*E12</f>
        <v>789722.20000000007</v>
      </c>
      <c r="G12" s="10">
        <f t="shared" ref="G12:G14" si="6">+D12+F12</f>
        <v>8686944.1999999993</v>
      </c>
      <c r="H12" s="10">
        <f t="shared" ref="H12:H14" si="7">+G12*10%</f>
        <v>868694.41999999993</v>
      </c>
      <c r="I12" s="10">
        <f t="shared" ref="I12:I14" si="8">+H12*19%</f>
        <v>165051.93979999999</v>
      </c>
      <c r="J12" s="10">
        <f t="shared" ref="J12:J14" si="9">+G12+I12</f>
        <v>8851996.1397999991</v>
      </c>
      <c r="K12" s="11">
        <f>+J12*5</f>
        <v>44259980.698999994</v>
      </c>
      <c r="L12" s="1"/>
      <c r="M12" s="1"/>
      <c r="N12" s="1"/>
      <c r="O12" s="1"/>
      <c r="P12" s="1"/>
      <c r="Q12" s="1"/>
      <c r="R12" s="1"/>
      <c r="S12" s="1"/>
      <c r="T12" s="1"/>
      <c r="U12" s="1"/>
      <c r="V12" s="1"/>
      <c r="W12" s="1"/>
      <c r="X12" s="1"/>
      <c r="Y12" s="1"/>
      <c r="Z12" s="1"/>
    </row>
    <row r="13" spans="1:26" ht="25.5" x14ac:dyDescent="0.25">
      <c r="A13" s="1"/>
      <c r="B13" s="6" t="s">
        <v>11</v>
      </c>
      <c r="C13" s="7">
        <v>2</v>
      </c>
      <c r="D13" s="8">
        <v>26455500</v>
      </c>
      <c r="E13" s="9">
        <v>0.1</v>
      </c>
      <c r="F13" s="10">
        <f t="shared" si="5"/>
        <v>2645550</v>
      </c>
      <c r="G13" s="10">
        <f t="shared" si="6"/>
        <v>29101050</v>
      </c>
      <c r="H13" s="10">
        <f t="shared" si="7"/>
        <v>2910105</v>
      </c>
      <c r="I13" s="10">
        <f t="shared" si="8"/>
        <v>552919.94999999995</v>
      </c>
      <c r="J13" s="10">
        <f t="shared" si="9"/>
        <v>29653969.949999999</v>
      </c>
      <c r="K13" s="11">
        <f>+J13*5</f>
        <v>148269849.75</v>
      </c>
      <c r="L13" s="1"/>
      <c r="M13" s="1"/>
      <c r="N13" s="1"/>
      <c r="O13" s="1"/>
      <c r="P13" s="1"/>
      <c r="Q13" s="1"/>
      <c r="R13" s="1"/>
      <c r="S13" s="1"/>
      <c r="T13" s="1"/>
      <c r="U13" s="1"/>
      <c r="V13" s="1"/>
      <c r="W13" s="1"/>
      <c r="X13" s="1"/>
      <c r="Y13" s="1"/>
      <c r="Z13" s="1"/>
    </row>
    <row r="14" spans="1:26" ht="25.5" x14ac:dyDescent="0.25">
      <c r="A14" s="1"/>
      <c r="B14" s="6" t="s">
        <v>12</v>
      </c>
      <c r="C14" s="7">
        <v>1</v>
      </c>
      <c r="D14" s="8">
        <v>13227750</v>
      </c>
      <c r="E14" s="9">
        <v>0.1</v>
      </c>
      <c r="F14" s="10">
        <f t="shared" si="5"/>
        <v>1322775</v>
      </c>
      <c r="G14" s="10">
        <f t="shared" si="6"/>
        <v>14550525</v>
      </c>
      <c r="H14" s="10">
        <f t="shared" si="7"/>
        <v>1455052.5</v>
      </c>
      <c r="I14" s="10">
        <f t="shared" si="8"/>
        <v>276459.97499999998</v>
      </c>
      <c r="J14" s="10">
        <f t="shared" si="9"/>
        <v>14826984.975</v>
      </c>
      <c r="K14" s="11">
        <f>+J14*5</f>
        <v>74134924.875</v>
      </c>
      <c r="L14" s="1"/>
      <c r="M14" s="1"/>
      <c r="N14" s="1"/>
      <c r="O14" s="1"/>
      <c r="P14" s="1"/>
      <c r="Q14" s="1"/>
      <c r="R14" s="1"/>
      <c r="S14" s="1"/>
      <c r="T14" s="1"/>
      <c r="U14" s="1"/>
      <c r="V14" s="1"/>
      <c r="W14" s="1"/>
      <c r="X14" s="1"/>
      <c r="Y14" s="1"/>
      <c r="Z14" s="1"/>
    </row>
    <row r="15" spans="1:26" ht="21.75" customHeight="1" thickBot="1" x14ac:dyDescent="0.3">
      <c r="A15" s="1"/>
      <c r="B15" s="44" t="s">
        <v>13</v>
      </c>
      <c r="C15" s="45"/>
      <c r="D15" s="45"/>
      <c r="E15" s="45"/>
      <c r="F15" s="45"/>
      <c r="G15" s="45"/>
      <c r="H15" s="45"/>
      <c r="I15" s="46"/>
      <c r="J15" s="12">
        <f>SUM(J12:J14)</f>
        <v>53332951.064800002</v>
      </c>
      <c r="K15" s="13">
        <f>SUM(K12:K14)</f>
        <v>266664755.324</v>
      </c>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70"/>
      <c r="L17" s="1"/>
      <c r="M17" s="1"/>
      <c r="N17" s="1"/>
      <c r="O17" s="1"/>
      <c r="P17" s="1"/>
      <c r="Q17" s="1"/>
      <c r="R17" s="1"/>
      <c r="S17" s="1"/>
      <c r="T17" s="1"/>
      <c r="U17" s="1"/>
      <c r="V17" s="1"/>
      <c r="W17" s="1"/>
      <c r="X17" s="1"/>
      <c r="Y17" s="1"/>
      <c r="Z17" s="1"/>
    </row>
    <row r="18" spans="1:26" ht="15.7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sheetData>
  <mergeCells count="4">
    <mergeCell ref="B2:K2"/>
    <mergeCell ref="B7:I7"/>
    <mergeCell ref="B10:K10"/>
    <mergeCell ref="B15:I15"/>
  </mergeCells>
  <pageMargins left="0.7" right="0.7" top="0.75" bottom="0.75" header="0" footer="0"/>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8"/>
  <sheetViews>
    <sheetView zoomScale="120" zoomScaleNormal="120" workbookViewId="0">
      <selection activeCell="H7" sqref="H7"/>
    </sheetView>
  </sheetViews>
  <sheetFormatPr baseColWidth="10" defaultColWidth="14.42578125" defaultRowHeight="15" customHeight="1" x14ac:dyDescent="0.25"/>
  <cols>
    <col min="1" max="1" width="11.42578125" customWidth="1"/>
    <col min="2" max="2" width="6.7109375" customWidth="1"/>
    <col min="3" max="3" width="9.7109375" customWidth="1"/>
    <col min="4" max="4" width="12.5703125" customWidth="1"/>
    <col min="5" max="5" width="66.7109375" customWidth="1"/>
    <col min="6" max="6" width="12.85546875" customWidth="1"/>
    <col min="7" max="7" width="14.28515625" customWidth="1"/>
    <col min="8" max="9" width="10.7109375" customWidth="1"/>
    <col min="10" max="10" width="15.85546875" customWidth="1"/>
    <col min="11" max="27" width="10.7109375" customWidth="1"/>
  </cols>
  <sheetData>
    <row r="1" spans="1:27" ht="15.75" thickBot="1" x14ac:dyDescent="0.3">
      <c r="A1" s="1"/>
      <c r="B1" s="1"/>
      <c r="C1" s="1"/>
      <c r="D1" s="1"/>
      <c r="E1" s="1"/>
      <c r="F1" s="1"/>
      <c r="G1" s="1"/>
      <c r="H1" s="1"/>
      <c r="I1" s="1"/>
      <c r="J1" s="1"/>
      <c r="K1" s="1"/>
      <c r="L1" s="1"/>
      <c r="M1" s="1"/>
      <c r="N1" s="1"/>
      <c r="O1" s="1"/>
      <c r="P1" s="1"/>
      <c r="Q1" s="1"/>
      <c r="R1" s="1"/>
      <c r="S1" s="1"/>
      <c r="T1" s="1"/>
      <c r="U1" s="1"/>
      <c r="V1" s="1"/>
      <c r="W1" s="1"/>
      <c r="X1" s="1"/>
      <c r="Y1" s="1"/>
      <c r="Z1" s="1"/>
      <c r="AA1" s="1"/>
    </row>
    <row r="2" spans="1:27" ht="56.25" customHeight="1" x14ac:dyDescent="0.25">
      <c r="A2" s="1"/>
      <c r="B2" s="49" t="s">
        <v>15</v>
      </c>
      <c r="C2" s="50"/>
      <c r="D2" s="51"/>
      <c r="E2" s="51"/>
      <c r="F2" s="51"/>
      <c r="G2" s="52"/>
      <c r="H2" s="1"/>
      <c r="I2" s="1"/>
      <c r="J2" s="1"/>
      <c r="K2" s="1"/>
      <c r="L2" s="1"/>
      <c r="M2" s="1"/>
      <c r="N2" s="1"/>
      <c r="O2" s="1"/>
      <c r="P2" s="1"/>
      <c r="Q2" s="1"/>
      <c r="R2" s="1"/>
      <c r="S2" s="1"/>
      <c r="T2" s="1"/>
      <c r="U2" s="1"/>
      <c r="V2" s="1"/>
      <c r="W2" s="1"/>
      <c r="X2" s="1"/>
      <c r="Y2" s="1"/>
      <c r="Z2" s="1"/>
      <c r="AA2" s="1"/>
    </row>
    <row r="3" spans="1:27" ht="53.25" customHeight="1" x14ac:dyDescent="0.25">
      <c r="A3" s="1"/>
      <c r="B3" s="28" t="s">
        <v>44</v>
      </c>
      <c r="C3" s="21" t="s">
        <v>1</v>
      </c>
      <c r="D3" s="21" t="s">
        <v>16</v>
      </c>
      <c r="E3" s="21" t="s">
        <v>17</v>
      </c>
      <c r="F3" s="21" t="s">
        <v>18</v>
      </c>
      <c r="G3" s="29" t="s">
        <v>40</v>
      </c>
      <c r="H3" s="1"/>
      <c r="I3" s="1"/>
      <c r="J3" s="1"/>
      <c r="K3" s="1"/>
      <c r="L3" s="1"/>
      <c r="M3" s="1"/>
      <c r="N3" s="1"/>
      <c r="O3" s="1"/>
      <c r="P3" s="1"/>
      <c r="Q3" s="1"/>
      <c r="R3" s="1"/>
      <c r="S3" s="1"/>
      <c r="T3" s="1"/>
      <c r="U3" s="1"/>
      <c r="V3" s="1"/>
      <c r="W3" s="1"/>
      <c r="X3" s="1"/>
      <c r="Y3" s="1"/>
      <c r="Z3" s="1"/>
      <c r="AA3" s="1"/>
    </row>
    <row r="4" spans="1:27" ht="51" customHeight="1" x14ac:dyDescent="0.25">
      <c r="A4" s="1"/>
      <c r="B4" s="53">
        <v>1</v>
      </c>
      <c r="C4" s="55">
        <v>3</v>
      </c>
      <c r="D4" s="55" t="s">
        <v>19</v>
      </c>
      <c r="E4" s="23" t="s">
        <v>20</v>
      </c>
      <c r="F4" s="63">
        <v>1050000</v>
      </c>
      <c r="G4" s="65">
        <f>F4*30</f>
        <v>31500000</v>
      </c>
      <c r="H4" s="1"/>
      <c r="I4" s="1"/>
      <c r="J4" s="1"/>
      <c r="K4" s="1"/>
      <c r="L4" s="1"/>
      <c r="M4" s="1"/>
      <c r="N4" s="1"/>
      <c r="O4" s="1"/>
      <c r="P4" s="1"/>
      <c r="Q4" s="1"/>
      <c r="R4" s="1"/>
      <c r="S4" s="1"/>
      <c r="T4" s="1"/>
      <c r="U4" s="1"/>
      <c r="V4" s="1"/>
      <c r="W4" s="1"/>
      <c r="X4" s="1"/>
      <c r="Y4" s="1"/>
      <c r="Z4" s="1"/>
      <c r="AA4" s="1"/>
    </row>
    <row r="5" spans="1:27" x14ac:dyDescent="0.25">
      <c r="A5" s="1"/>
      <c r="B5" s="54"/>
      <c r="C5" s="56"/>
      <c r="D5" s="56"/>
      <c r="E5" s="24" t="s">
        <v>21</v>
      </c>
      <c r="F5" s="56"/>
      <c r="G5" s="66"/>
      <c r="H5" s="1"/>
      <c r="I5" s="1"/>
      <c r="J5" s="1"/>
      <c r="K5" s="1"/>
      <c r="L5" s="1"/>
      <c r="M5" s="1"/>
      <c r="N5" s="1"/>
      <c r="O5" s="1"/>
      <c r="P5" s="1"/>
      <c r="Q5" s="1"/>
      <c r="R5" s="1"/>
      <c r="S5" s="1"/>
      <c r="T5" s="1"/>
      <c r="U5" s="1"/>
      <c r="V5" s="1"/>
      <c r="W5" s="1"/>
      <c r="X5" s="1"/>
      <c r="Y5" s="1"/>
      <c r="Z5" s="1"/>
      <c r="AA5" s="1"/>
    </row>
    <row r="6" spans="1:27" x14ac:dyDescent="0.25">
      <c r="A6" s="1"/>
      <c r="B6" s="54"/>
      <c r="C6" s="56"/>
      <c r="D6" s="56"/>
      <c r="E6" s="24" t="s">
        <v>22</v>
      </c>
      <c r="F6" s="56"/>
      <c r="G6" s="66"/>
      <c r="H6" s="1"/>
      <c r="I6" s="1"/>
      <c r="J6" s="1"/>
      <c r="K6" s="1"/>
      <c r="L6" s="1"/>
      <c r="M6" s="1"/>
      <c r="N6" s="1"/>
      <c r="O6" s="1"/>
      <c r="P6" s="1"/>
      <c r="Q6" s="1"/>
      <c r="R6" s="1"/>
      <c r="S6" s="1"/>
      <c r="T6" s="1"/>
      <c r="U6" s="1"/>
      <c r="V6" s="1"/>
      <c r="W6" s="1"/>
      <c r="X6" s="1"/>
      <c r="Y6" s="1"/>
      <c r="Z6" s="1"/>
      <c r="AA6" s="1"/>
    </row>
    <row r="7" spans="1:27" x14ac:dyDescent="0.25">
      <c r="A7" s="1"/>
      <c r="B7" s="54"/>
      <c r="C7" s="56"/>
      <c r="D7" s="56"/>
      <c r="E7" s="24" t="s">
        <v>23</v>
      </c>
      <c r="F7" s="56"/>
      <c r="G7" s="66"/>
      <c r="H7" s="1"/>
      <c r="I7" s="1"/>
      <c r="J7" s="1"/>
      <c r="K7" s="1"/>
      <c r="L7" s="1"/>
      <c r="M7" s="1"/>
      <c r="N7" s="1"/>
      <c r="O7" s="1"/>
      <c r="P7" s="1"/>
      <c r="Q7" s="1"/>
      <c r="R7" s="1"/>
      <c r="S7" s="1"/>
      <c r="T7" s="1"/>
      <c r="U7" s="1"/>
      <c r="V7" s="1"/>
      <c r="W7" s="1"/>
      <c r="X7" s="1"/>
      <c r="Y7" s="1"/>
      <c r="Z7" s="1"/>
      <c r="AA7" s="1"/>
    </row>
    <row r="8" spans="1:27" x14ac:dyDescent="0.25">
      <c r="A8" s="1"/>
      <c r="B8" s="54"/>
      <c r="C8" s="56"/>
      <c r="D8" s="56"/>
      <c r="E8" s="24" t="s">
        <v>24</v>
      </c>
      <c r="F8" s="56"/>
      <c r="G8" s="66"/>
      <c r="H8" s="1"/>
      <c r="I8" s="1"/>
      <c r="J8" s="1"/>
      <c r="K8" s="1"/>
      <c r="L8" s="1"/>
      <c r="M8" s="1"/>
      <c r="N8" s="1"/>
      <c r="O8" s="1"/>
      <c r="P8" s="1"/>
      <c r="Q8" s="1"/>
      <c r="R8" s="1"/>
      <c r="S8" s="1"/>
      <c r="T8" s="1"/>
      <c r="U8" s="1"/>
      <c r="V8" s="1"/>
      <c r="W8" s="1"/>
      <c r="X8" s="1"/>
      <c r="Y8" s="1"/>
      <c r="Z8" s="1"/>
      <c r="AA8" s="1"/>
    </row>
    <row r="9" spans="1:27" x14ac:dyDescent="0.25">
      <c r="A9" s="1"/>
      <c r="B9" s="54"/>
      <c r="C9" s="56"/>
      <c r="D9" s="56"/>
      <c r="E9" s="24" t="s">
        <v>25</v>
      </c>
      <c r="F9" s="56"/>
      <c r="G9" s="66"/>
      <c r="H9" s="1"/>
      <c r="I9" s="1"/>
      <c r="J9" s="1"/>
      <c r="K9" s="1"/>
      <c r="L9" s="1"/>
      <c r="M9" s="1"/>
      <c r="N9" s="1"/>
      <c r="O9" s="1"/>
      <c r="P9" s="1"/>
      <c r="Q9" s="1"/>
      <c r="R9" s="1"/>
      <c r="S9" s="1"/>
      <c r="T9" s="1"/>
      <c r="U9" s="1"/>
      <c r="V9" s="1"/>
      <c r="W9" s="1"/>
      <c r="X9" s="1"/>
      <c r="Y9" s="1"/>
      <c r="Z9" s="1"/>
      <c r="AA9" s="1"/>
    </row>
    <row r="10" spans="1:27" ht="57" customHeight="1" x14ac:dyDescent="0.25">
      <c r="A10" s="1"/>
      <c r="B10" s="30">
        <v>2</v>
      </c>
      <c r="C10" s="22">
        <v>2</v>
      </c>
      <c r="D10" s="23" t="s">
        <v>26</v>
      </c>
      <c r="E10" s="23" t="s">
        <v>41</v>
      </c>
      <c r="F10" s="56"/>
      <c r="G10" s="66"/>
      <c r="H10" s="1"/>
      <c r="I10" s="1"/>
      <c r="J10" s="1"/>
      <c r="K10" s="1"/>
      <c r="L10" s="1"/>
      <c r="M10" s="1"/>
      <c r="N10" s="1"/>
      <c r="O10" s="1"/>
      <c r="P10" s="1"/>
      <c r="Q10" s="1"/>
      <c r="R10" s="1"/>
      <c r="S10" s="1"/>
      <c r="T10" s="1"/>
      <c r="U10" s="1"/>
      <c r="V10" s="1"/>
      <c r="W10" s="1"/>
      <c r="X10" s="1"/>
      <c r="Y10" s="1"/>
      <c r="Z10" s="1"/>
      <c r="AA10" s="1"/>
    </row>
    <row r="11" spans="1:27" ht="45.75" customHeight="1" x14ac:dyDescent="0.25">
      <c r="A11" s="1"/>
      <c r="B11" s="30">
        <v>3</v>
      </c>
      <c r="C11" s="22">
        <v>2</v>
      </c>
      <c r="D11" s="23" t="s">
        <v>27</v>
      </c>
      <c r="E11" s="23" t="s">
        <v>42</v>
      </c>
      <c r="F11" s="56"/>
      <c r="G11" s="66"/>
      <c r="H11" s="1"/>
      <c r="I11" s="1"/>
      <c r="J11" s="1"/>
      <c r="K11" s="1"/>
      <c r="L11" s="1"/>
      <c r="M11" s="1"/>
      <c r="N11" s="1"/>
      <c r="O11" s="1"/>
      <c r="P11" s="1"/>
      <c r="Q11" s="1"/>
      <c r="R11" s="1"/>
      <c r="S11" s="1"/>
      <c r="T11" s="1"/>
      <c r="U11" s="1"/>
      <c r="V11" s="1"/>
      <c r="W11" s="1"/>
      <c r="X11" s="1"/>
      <c r="Y11" s="1"/>
      <c r="Z11" s="1"/>
      <c r="AA11" s="1"/>
    </row>
    <row r="12" spans="1:27" ht="60" customHeight="1" x14ac:dyDescent="0.25">
      <c r="A12" s="1"/>
      <c r="B12" s="31">
        <v>4</v>
      </c>
      <c r="C12" s="25">
        <v>53</v>
      </c>
      <c r="D12" s="26" t="s">
        <v>28</v>
      </c>
      <c r="E12" s="26" t="s">
        <v>29</v>
      </c>
      <c r="F12" s="56"/>
      <c r="G12" s="66"/>
      <c r="H12" s="1"/>
      <c r="I12" s="1"/>
      <c r="J12" s="1"/>
      <c r="K12" s="1"/>
      <c r="L12" s="1"/>
      <c r="M12" s="1"/>
      <c r="N12" s="1"/>
      <c r="O12" s="1"/>
      <c r="P12" s="1"/>
      <c r="Q12" s="1"/>
      <c r="R12" s="1"/>
      <c r="S12" s="1"/>
      <c r="T12" s="1"/>
      <c r="U12" s="1"/>
      <c r="V12" s="1"/>
      <c r="W12" s="1"/>
      <c r="X12" s="1"/>
      <c r="Y12" s="1"/>
      <c r="Z12" s="1"/>
      <c r="AA12" s="1"/>
    </row>
    <row r="13" spans="1:27" ht="61.5" customHeight="1" x14ac:dyDescent="0.25">
      <c r="A13" s="1"/>
      <c r="B13" s="37">
        <v>5</v>
      </c>
      <c r="C13" s="38">
        <v>30</v>
      </c>
      <c r="D13" s="39" t="s">
        <v>45</v>
      </c>
      <c r="E13" s="39" t="s">
        <v>30</v>
      </c>
      <c r="F13" s="56"/>
      <c r="G13" s="66"/>
      <c r="H13" s="1"/>
      <c r="I13" s="1"/>
      <c r="J13" s="1"/>
      <c r="K13" s="1"/>
      <c r="L13" s="1"/>
      <c r="M13" s="1"/>
      <c r="N13" s="1"/>
      <c r="O13" s="1"/>
      <c r="P13" s="1"/>
      <c r="Q13" s="1"/>
      <c r="R13" s="1"/>
      <c r="S13" s="1"/>
      <c r="T13" s="1"/>
      <c r="U13" s="1"/>
      <c r="V13" s="1"/>
      <c r="W13" s="1"/>
      <c r="X13" s="1"/>
      <c r="Y13" s="1"/>
      <c r="Z13" s="1"/>
      <c r="AA13" s="1"/>
    </row>
    <row r="14" spans="1:27" ht="110.25" customHeight="1" x14ac:dyDescent="0.25">
      <c r="A14" s="1"/>
      <c r="B14" s="30">
        <v>6</v>
      </c>
      <c r="C14" s="22">
        <v>1</v>
      </c>
      <c r="D14" s="23" t="s">
        <v>31</v>
      </c>
      <c r="E14" s="23" t="s">
        <v>32</v>
      </c>
      <c r="F14" s="56"/>
      <c r="G14" s="66"/>
      <c r="H14" s="1"/>
      <c r="I14" s="1"/>
      <c r="J14" s="1"/>
      <c r="K14" s="1"/>
      <c r="L14" s="1"/>
      <c r="M14" s="1"/>
      <c r="N14" s="1"/>
      <c r="O14" s="1"/>
      <c r="P14" s="1"/>
      <c r="Q14" s="1"/>
      <c r="R14" s="1"/>
      <c r="S14" s="1"/>
      <c r="T14" s="1"/>
      <c r="U14" s="1"/>
      <c r="V14" s="1"/>
      <c r="W14" s="1"/>
      <c r="X14" s="1"/>
      <c r="Y14" s="1"/>
      <c r="Z14" s="1"/>
      <c r="AA14" s="1"/>
    </row>
    <row r="15" spans="1:27" ht="96" customHeight="1" x14ac:dyDescent="0.25">
      <c r="A15" s="1"/>
      <c r="B15" s="31">
        <v>8</v>
      </c>
      <c r="C15" s="25">
        <v>1</v>
      </c>
      <c r="D15" s="26" t="s">
        <v>33</v>
      </c>
      <c r="E15" s="35" t="s">
        <v>46</v>
      </c>
      <c r="F15" s="56"/>
      <c r="G15" s="66"/>
      <c r="H15" s="1"/>
      <c r="I15" s="1"/>
      <c r="J15" s="1"/>
      <c r="K15" s="1"/>
      <c r="L15" s="1"/>
      <c r="M15" s="1"/>
      <c r="N15" s="1"/>
      <c r="O15" s="1"/>
      <c r="P15" s="1"/>
      <c r="Q15" s="1"/>
      <c r="R15" s="1"/>
      <c r="S15" s="1"/>
      <c r="T15" s="1"/>
      <c r="U15" s="1"/>
      <c r="V15" s="1"/>
      <c r="W15" s="1"/>
      <c r="X15" s="1"/>
      <c r="Y15" s="1"/>
      <c r="Z15" s="1"/>
      <c r="AA15" s="1"/>
    </row>
    <row r="16" spans="1:27" ht="29.25" customHeight="1" x14ac:dyDescent="0.25">
      <c r="A16" s="1"/>
      <c r="B16" s="30">
        <v>9</v>
      </c>
      <c r="C16" s="22">
        <v>100</v>
      </c>
      <c r="D16" s="23" t="s">
        <v>34</v>
      </c>
      <c r="E16" s="23" t="s">
        <v>50</v>
      </c>
      <c r="F16" s="56"/>
      <c r="G16" s="66"/>
      <c r="H16" s="1"/>
      <c r="I16" s="1"/>
      <c r="J16" s="1"/>
      <c r="K16" s="1"/>
      <c r="L16" s="1"/>
      <c r="M16" s="1"/>
      <c r="N16" s="1"/>
      <c r="O16" s="1"/>
      <c r="P16" s="1"/>
      <c r="Q16" s="1"/>
      <c r="R16" s="1"/>
      <c r="S16" s="1"/>
      <c r="T16" s="1"/>
      <c r="U16" s="1"/>
      <c r="V16" s="1"/>
      <c r="W16" s="1"/>
      <c r="X16" s="1"/>
      <c r="Y16" s="1"/>
      <c r="Z16" s="1"/>
      <c r="AA16" s="1"/>
    </row>
    <row r="17" spans="1:27" ht="29.25" customHeight="1" x14ac:dyDescent="0.25">
      <c r="A17" s="1"/>
      <c r="B17" s="31">
        <v>10</v>
      </c>
      <c r="C17" s="25">
        <v>8</v>
      </c>
      <c r="D17" s="23" t="s">
        <v>35</v>
      </c>
      <c r="E17" s="23" t="s">
        <v>43</v>
      </c>
      <c r="F17" s="56"/>
      <c r="G17" s="66"/>
      <c r="H17" s="1"/>
      <c r="I17" s="1"/>
      <c r="J17" s="1"/>
      <c r="K17" s="1"/>
      <c r="L17" s="1"/>
      <c r="M17" s="1"/>
      <c r="N17" s="1"/>
      <c r="O17" s="1"/>
      <c r="P17" s="1"/>
      <c r="Q17" s="1"/>
      <c r="R17" s="1"/>
      <c r="S17" s="1"/>
      <c r="T17" s="1"/>
      <c r="U17" s="1"/>
      <c r="V17" s="1"/>
      <c r="W17" s="1"/>
      <c r="X17" s="1"/>
      <c r="Y17" s="1"/>
      <c r="Z17" s="1"/>
      <c r="AA17" s="1"/>
    </row>
    <row r="18" spans="1:27" ht="26.25" customHeight="1" x14ac:dyDescent="0.25">
      <c r="A18" s="1"/>
      <c r="B18" s="30">
        <v>11</v>
      </c>
      <c r="C18" s="22">
        <v>7</v>
      </c>
      <c r="D18" s="23" t="s">
        <v>35</v>
      </c>
      <c r="E18" s="27" t="s">
        <v>48</v>
      </c>
      <c r="F18" s="56"/>
      <c r="G18" s="66"/>
      <c r="H18" s="1"/>
      <c r="I18" s="1"/>
      <c r="J18" s="1"/>
      <c r="K18" s="1"/>
      <c r="L18" s="1"/>
      <c r="M18" s="1"/>
      <c r="N18" s="1"/>
      <c r="O18" s="1"/>
      <c r="P18" s="1"/>
      <c r="Q18" s="1"/>
      <c r="R18" s="1"/>
      <c r="S18" s="1"/>
      <c r="T18" s="1"/>
      <c r="U18" s="1"/>
      <c r="V18" s="1"/>
      <c r="W18" s="1"/>
      <c r="X18" s="1"/>
      <c r="Y18" s="1"/>
      <c r="Z18" s="1"/>
      <c r="AA18" s="1"/>
    </row>
    <row r="19" spans="1:27" ht="48.75" customHeight="1" thickBot="1" x14ac:dyDescent="0.3">
      <c r="A19" s="1"/>
      <c r="B19" s="32">
        <v>12</v>
      </c>
      <c r="C19" s="33">
        <v>2</v>
      </c>
      <c r="D19" s="34" t="s">
        <v>35</v>
      </c>
      <c r="E19" s="36" t="s">
        <v>47</v>
      </c>
      <c r="F19" s="64"/>
      <c r="G19" s="67"/>
      <c r="H19" s="1"/>
      <c r="I19" s="1"/>
      <c r="J19" s="1"/>
      <c r="K19" s="1"/>
      <c r="L19" s="1"/>
      <c r="M19" s="1"/>
      <c r="N19" s="1"/>
      <c r="O19" s="1"/>
      <c r="P19" s="1"/>
      <c r="Q19" s="1"/>
      <c r="R19" s="1"/>
      <c r="S19" s="1"/>
      <c r="T19" s="1"/>
      <c r="U19" s="1"/>
      <c r="V19" s="1"/>
      <c r="W19" s="1"/>
      <c r="X19" s="1"/>
      <c r="Y19" s="1"/>
      <c r="Z19" s="1"/>
      <c r="AA19" s="1"/>
    </row>
    <row r="20" spans="1:27" ht="24.75" customHeight="1" x14ac:dyDescent="0.25">
      <c r="A20" s="1"/>
      <c r="B20" s="57" t="s">
        <v>36</v>
      </c>
      <c r="C20" s="58"/>
      <c r="D20" s="59"/>
      <c r="E20" s="60"/>
      <c r="F20" s="19">
        <f t="shared" ref="F20:G20" si="0">SUM(F4)</f>
        <v>1050000</v>
      </c>
      <c r="G20" s="20">
        <f t="shared" si="0"/>
        <v>31500000</v>
      </c>
      <c r="H20" s="1"/>
      <c r="I20" s="1"/>
      <c r="J20" s="40"/>
      <c r="K20" s="1"/>
      <c r="L20" s="1"/>
      <c r="M20" s="1"/>
      <c r="N20" s="1"/>
      <c r="O20" s="1"/>
      <c r="P20" s="1"/>
      <c r="Q20" s="1"/>
      <c r="R20" s="1"/>
      <c r="S20" s="1"/>
      <c r="T20" s="1"/>
      <c r="U20" s="1"/>
      <c r="V20" s="1"/>
      <c r="W20" s="1"/>
      <c r="X20" s="1"/>
      <c r="Y20" s="1"/>
      <c r="Z20" s="1"/>
      <c r="AA20" s="1"/>
    </row>
    <row r="21" spans="1:27" ht="110.25" customHeight="1" thickBot="1" x14ac:dyDescent="0.3">
      <c r="A21" s="1"/>
      <c r="B21" s="68" t="s">
        <v>37</v>
      </c>
      <c r="C21" s="69"/>
      <c r="D21" s="61" t="s">
        <v>49</v>
      </c>
      <c r="E21" s="45"/>
      <c r="F21" s="45"/>
      <c r="G21" s="62"/>
      <c r="H21" s="1"/>
      <c r="I21" s="1"/>
      <c r="J21" s="1"/>
      <c r="K21" s="1"/>
      <c r="L21" s="1"/>
      <c r="M21" s="1"/>
      <c r="N21" s="1"/>
      <c r="O21" s="1"/>
      <c r="P21" s="1"/>
      <c r="Q21" s="1"/>
      <c r="R21" s="1"/>
      <c r="S21" s="1"/>
      <c r="T21" s="1"/>
      <c r="U21" s="1"/>
      <c r="V21" s="1"/>
      <c r="W21" s="1"/>
      <c r="X21" s="1"/>
      <c r="Y21" s="1"/>
      <c r="Z21" s="1"/>
      <c r="AA21" s="1"/>
    </row>
    <row r="22" spans="1:27" ht="15.75" customHeight="1" x14ac:dyDescent="0.25">
      <c r="A22" s="1"/>
      <c r="B22" s="14"/>
      <c r="C22" s="14"/>
      <c r="D22" s="14"/>
      <c r="E22" s="14"/>
      <c r="F22" s="14"/>
      <c r="G22" s="15"/>
      <c r="H22" s="1"/>
      <c r="I22" s="1"/>
      <c r="J22" s="1"/>
      <c r="K22" s="1"/>
      <c r="L22" s="1"/>
      <c r="M22" s="1"/>
      <c r="N22" s="1"/>
      <c r="O22" s="1"/>
      <c r="P22" s="1"/>
      <c r="Q22" s="1"/>
      <c r="R22" s="1"/>
      <c r="S22" s="1"/>
      <c r="T22" s="1"/>
      <c r="U22" s="1"/>
      <c r="V22" s="1"/>
      <c r="W22" s="1"/>
      <c r="X22" s="1"/>
      <c r="Y22" s="1"/>
      <c r="Z22" s="1"/>
      <c r="AA22" s="1"/>
    </row>
    <row r="23" spans="1:27"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mergeCells count="9">
    <mergeCell ref="B2:G2"/>
    <mergeCell ref="B4:B9"/>
    <mergeCell ref="D4:D9"/>
    <mergeCell ref="B20:E20"/>
    <mergeCell ref="D21:G21"/>
    <mergeCell ref="F4:F19"/>
    <mergeCell ref="G4:G19"/>
    <mergeCell ref="C4:C9"/>
    <mergeCell ref="B21:C21"/>
  </mergeCells>
  <pageMargins left="0.7" right="0.7" top="0.75" bottom="0.75" header="0" footer="0"/>
  <pageSetup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Steven Salamanca Burgos</dc:creator>
  <cp:lastModifiedBy>Alecser Ltda</cp:lastModifiedBy>
  <cp:lastPrinted>2025-05-06T14:08:31Z</cp:lastPrinted>
  <dcterms:created xsi:type="dcterms:W3CDTF">2014-07-30T16:24:36Z</dcterms:created>
  <dcterms:modified xsi:type="dcterms:W3CDTF">2025-05-06T20:54:55Z</dcterms:modified>
</cp:coreProperties>
</file>